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355" windowHeight="8100" activeTab="0"/>
  </bookViews>
  <sheets>
    <sheet name="Лист1" sheetId="1" r:id="rId1"/>
  </sheets>
  <definedNames>
    <definedName name="_xlnm.Print_Titles" localSheetId="0">'Лист1'!$4:$7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<sst xmlns="http://schemas.openxmlformats.org/spreadsheetml/2006/main" count="228" uniqueCount="139">
  <si>
    <t>Показатели</t>
  </si>
  <si>
    <t>тыс.человек</t>
  </si>
  <si>
    <t xml:space="preserve">     в действующих ценах каждого года</t>
  </si>
  <si>
    <t>млн. рублей</t>
  </si>
  <si>
    <t xml:space="preserve">   - добыча полезных ископаемых</t>
  </si>
  <si>
    <t xml:space="preserve">   - обрабатывающие производства</t>
  </si>
  <si>
    <t xml:space="preserve">   - производство и распределение электроэнергии, газа и воды   </t>
  </si>
  <si>
    <t>%</t>
  </si>
  <si>
    <t>Производство основных видов промышленной продукции:</t>
  </si>
  <si>
    <t>млн.тонн</t>
  </si>
  <si>
    <t xml:space="preserve">Добыча газа естественного     </t>
  </si>
  <si>
    <t>млрд.куб.м</t>
  </si>
  <si>
    <t>Производство электроэнергии</t>
  </si>
  <si>
    <t>млрд.кВт. час.</t>
  </si>
  <si>
    <t>Вывозка древесины</t>
  </si>
  <si>
    <t>тыс.куб.м</t>
  </si>
  <si>
    <t>Производство деловой древесины</t>
  </si>
  <si>
    <t>Производство пиломатериалов</t>
  </si>
  <si>
    <t>млн.руб.</t>
  </si>
  <si>
    <t>млн.рублей</t>
  </si>
  <si>
    <t>Производство сельскохозяйственной продукции (без учета населения):</t>
  </si>
  <si>
    <t>скот и птица (на убой в живом весе)</t>
  </si>
  <si>
    <t>тыс.тонн</t>
  </si>
  <si>
    <t>молоко</t>
  </si>
  <si>
    <t>яйцо</t>
  </si>
  <si>
    <t>млн.штук</t>
  </si>
  <si>
    <t>картофель</t>
  </si>
  <si>
    <t>овощи</t>
  </si>
  <si>
    <t>поголовье скота</t>
  </si>
  <si>
    <t>тыс.голов</t>
  </si>
  <si>
    <t xml:space="preserve">Финансы: </t>
  </si>
  <si>
    <t>Доходы  бюджета муниципального образования</t>
  </si>
  <si>
    <t>Расходы  бюджета муниципального образования</t>
  </si>
  <si>
    <t>Ввод жилья и объектов соцкультбыта:</t>
  </si>
  <si>
    <t>тыс.кв.м</t>
  </si>
  <si>
    <t>Общеобразовательные школы</t>
  </si>
  <si>
    <t>уч. мест</t>
  </si>
  <si>
    <t>Дошкольные образовательные учреждения</t>
  </si>
  <si>
    <t xml:space="preserve">мест </t>
  </si>
  <si>
    <t>Поликлиники</t>
  </si>
  <si>
    <t>посещений в смену</t>
  </si>
  <si>
    <t>Больницы</t>
  </si>
  <si>
    <t>койко/мест</t>
  </si>
  <si>
    <t>Уровень жизни населения:</t>
  </si>
  <si>
    <t>рублей</t>
  </si>
  <si>
    <t>Денежные доходы на душу населения</t>
  </si>
  <si>
    <t>Потребительские расходы на душу населения</t>
  </si>
  <si>
    <t>Средний размер дохода пенсионера (на конец года отчетного периода)</t>
  </si>
  <si>
    <t xml:space="preserve">Соотношение среднемесячного дохода  и прожиточного минимума пенсионера </t>
  </si>
  <si>
    <t>тыс.рублей</t>
  </si>
  <si>
    <t>Начисленная среднемесячная номинальная заработная плата одного работающего по крупным и средним предприятиям</t>
  </si>
  <si>
    <t>Реальные располагаемые денежные доходы неселения</t>
  </si>
  <si>
    <t>Конструкции и детали железобетонные</t>
  </si>
  <si>
    <t>тыс.куб.метров</t>
  </si>
  <si>
    <t>Добыча нефти, включая газовый конденсат</t>
  </si>
  <si>
    <t>Жилые дома (общая площадь квартир)</t>
  </si>
  <si>
    <t>единиц</t>
  </si>
  <si>
    <t>Установленный стандарт уровня платежей населения за ЖКУ</t>
  </si>
  <si>
    <t>Общая дебиторская задолженность ЖКК</t>
  </si>
  <si>
    <t>Доля задолженности населения в общем объеме дебиторской задолженности ЖКК</t>
  </si>
  <si>
    <t>Среднесписочная численность работников (без внешних совместителей) по полному кругу организаций</t>
  </si>
  <si>
    <t>Среднесписочная численность работников (без внешних совместителей) по организациям, не относящимся к субъектам малого предпринимательства</t>
  </si>
  <si>
    <t>Численность граждан, обратившихся за содействием в поиске подходящей работы в органы службы занятости населения</t>
  </si>
  <si>
    <t>Индекс физического объема</t>
  </si>
  <si>
    <t>Индекс промышленного производства</t>
  </si>
  <si>
    <t>в % к предыдущему году</t>
  </si>
  <si>
    <t>Индекс производства</t>
  </si>
  <si>
    <t>% к предыдущему году в сопоставимых ценах</t>
  </si>
  <si>
    <t>тыс. единиц</t>
  </si>
  <si>
    <t>хлеб и хлебобулочные изделия</t>
  </si>
  <si>
    <t>колбасные изделия</t>
  </si>
  <si>
    <t>тонн</t>
  </si>
  <si>
    <t>в том числе: безвозмездные поступления от других бюджетов бюджетной системы Российской Федерации</t>
  </si>
  <si>
    <t xml:space="preserve">Объем предоставленных субсидий на оплату жилого помещения и коммунальных услуг </t>
  </si>
  <si>
    <t>Уровень платежей граждан за предоставляемые жилищно-коммунальные услуги, от экономически обоснованного тарифа</t>
  </si>
  <si>
    <t>Миграционный прирост (убыль) населения</t>
  </si>
  <si>
    <r>
      <t>из них численность официально зарегистрированных безработных (на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конец периода) </t>
    </r>
  </si>
  <si>
    <t xml:space="preserve">Уровень безработицы (на конец периода) </t>
  </si>
  <si>
    <t>Инфраструктура населенных пунктов:</t>
  </si>
  <si>
    <t>Производство местной  пищевой продукции:</t>
  </si>
  <si>
    <t>Демография:</t>
  </si>
  <si>
    <t>Труд и занятость населения:</t>
  </si>
  <si>
    <t>молоко прошедшее промышленную обработку</t>
  </si>
  <si>
    <t>Жилищно- коммунальный комплекс:</t>
  </si>
  <si>
    <t>Объем отгруженных товаров собственного производства, выполненных работ и услуг собственными силами (по крупным и средним) производителей промышленной продукции</t>
  </si>
  <si>
    <t>Объем инвестиций в основной капитал</t>
  </si>
  <si>
    <t xml:space="preserve">Объем работ, выполненных по виду деятельности "Строительство" </t>
  </si>
  <si>
    <t>Оборот розничной торговли</t>
  </si>
  <si>
    <t>Объем реализации платных услуг</t>
  </si>
  <si>
    <t>Товарооборот на 1 жителя</t>
  </si>
  <si>
    <t>Объем реализации платных услуг на 1 жителя</t>
  </si>
  <si>
    <t xml:space="preserve">Количество транспортных средств в собственности граждан, зарегистрированных в установленном порядке, состоящих на учете </t>
  </si>
  <si>
    <t>единицы измерения</t>
  </si>
  <si>
    <t>Динамика основных показателей</t>
  </si>
  <si>
    <r>
      <t xml:space="preserve">Количество населенных пунктов не обеспеченных выходом в сеть Интернет </t>
    </r>
    <r>
      <rPr>
        <vertAlign val="superscript"/>
        <sz val="10"/>
        <rFont val="Times New Roman Cyr"/>
        <family val="0"/>
      </rPr>
      <t>2</t>
    </r>
  </si>
  <si>
    <t xml:space="preserve">   2008 год</t>
  </si>
  <si>
    <r>
      <t xml:space="preserve">Темп роста 
 2009 к 2008 году, % </t>
    </r>
    <r>
      <rPr>
        <vertAlign val="superscript"/>
        <sz val="10"/>
        <rFont val="Times New Roman Cyr"/>
        <family val="0"/>
      </rPr>
      <t>1</t>
    </r>
  </si>
  <si>
    <t xml:space="preserve">   2009 год</t>
  </si>
  <si>
    <t xml:space="preserve">   2010 год</t>
  </si>
  <si>
    <t xml:space="preserve">   2011 год</t>
  </si>
  <si>
    <r>
      <t xml:space="preserve">Темп роста 2011 к  2010 году, % </t>
    </r>
    <r>
      <rPr>
        <vertAlign val="superscript"/>
        <sz val="10"/>
        <rFont val="Times New Roman Cyr"/>
        <family val="0"/>
      </rPr>
      <t>1</t>
    </r>
  </si>
  <si>
    <r>
      <t xml:space="preserve">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Темпы изменения , в %   указаны в сопоставимых ценах</t>
    </r>
  </si>
  <si>
    <r>
      <t xml:space="preserve">   2 </t>
    </r>
    <r>
      <rPr>
        <sz val="10"/>
        <rFont val="Times New Roman Cyr"/>
        <family val="0"/>
      </rPr>
      <t>- по состоянию на 01.01.2012</t>
    </r>
  </si>
  <si>
    <r>
      <t xml:space="preserve">    3 </t>
    </r>
    <r>
      <rPr>
        <sz val="10"/>
        <rFont val="Times New Roman Cyr"/>
        <family val="0"/>
      </rPr>
      <t>- для муниципальных районов</t>
    </r>
  </si>
  <si>
    <r>
      <t xml:space="preserve">Темп роста 
 2010 к 2009       году , % </t>
    </r>
    <r>
      <rPr>
        <vertAlign val="superscript"/>
        <sz val="10"/>
        <rFont val="Times New Roman Cyr"/>
        <family val="0"/>
      </rPr>
      <t>1</t>
    </r>
  </si>
  <si>
    <r>
      <t xml:space="preserve">Темп роста 
 2008 к 2007 году, % </t>
    </r>
    <r>
      <rPr>
        <vertAlign val="superscript"/>
        <sz val="10"/>
        <rFont val="Times New Roman Cyr"/>
        <family val="0"/>
      </rPr>
      <t>1</t>
    </r>
  </si>
  <si>
    <r>
      <t xml:space="preserve">Количество населенных пунктов не имеющих централизованного электроснабжения </t>
    </r>
    <r>
      <rPr>
        <vertAlign val="superscript"/>
        <sz val="10"/>
        <rFont val="Times New Roman Cyr"/>
        <family val="0"/>
      </rPr>
      <t>3</t>
    </r>
  </si>
  <si>
    <r>
      <t xml:space="preserve">Количество населенных пунктов не обеспеченных круглогодичной транспортной связью с сетью автомобильных дорог общего пользования </t>
    </r>
    <r>
      <rPr>
        <vertAlign val="superscript"/>
        <sz val="10"/>
        <rFont val="Times New Roman Cyr"/>
        <family val="0"/>
      </rPr>
      <t>3</t>
    </r>
  </si>
  <si>
    <r>
      <t xml:space="preserve">Количество населенных пунктов не имеющих централизованного газоснабжения </t>
    </r>
    <r>
      <rPr>
        <vertAlign val="superscript"/>
        <sz val="10"/>
        <rFont val="Times New Roman Cyr"/>
        <family val="0"/>
      </rPr>
      <t>3</t>
    </r>
  </si>
  <si>
    <r>
      <t xml:space="preserve">Количество населенных пунктов не обспеченных централизованным электроснабжением </t>
    </r>
    <r>
      <rPr>
        <vertAlign val="superscript"/>
        <sz val="10"/>
        <rFont val="Times New Roman Cyr"/>
        <family val="0"/>
      </rPr>
      <t>3</t>
    </r>
  </si>
  <si>
    <t>человек</t>
  </si>
  <si>
    <t>Уровень комплексного благоустройства жилищного фонда</t>
  </si>
  <si>
    <r>
      <t xml:space="preserve">Количество не газифицированных населенных пунктов </t>
    </r>
    <r>
      <rPr>
        <vertAlign val="superscript"/>
        <sz val="10"/>
        <rFont val="Times New Roman Cyr"/>
        <family val="0"/>
      </rPr>
      <t>3</t>
    </r>
  </si>
  <si>
    <t>Численность граждан, получающих субсидии (льготы по оплате) за предоставленные жилищно-коммунальные услуги</t>
  </si>
  <si>
    <t>Число организаций, оказывающих жилищно-коммунальные услуги, из них:</t>
  </si>
  <si>
    <t>число организаций на рынке жилищных услуг</t>
  </si>
  <si>
    <t>число организаций, оказывающих коммунальные услуги</t>
  </si>
  <si>
    <t>в том числе: частной формы собственности</t>
  </si>
  <si>
    <t>х</t>
  </si>
  <si>
    <t>Прибыль прибыльных предприятий*</t>
  </si>
  <si>
    <t>Кредиторская задолженность</t>
  </si>
  <si>
    <t>в т.ч. Просроченная</t>
  </si>
  <si>
    <t>Дебиторская задолженность</t>
  </si>
  <si>
    <t>* - значение показателя за 2011 год оценочное</t>
  </si>
  <si>
    <t>3,3 раза</t>
  </si>
  <si>
    <t>в т.ч. коровы</t>
  </si>
  <si>
    <t>крупно рогатый скот</t>
  </si>
  <si>
    <t xml:space="preserve">          свиньи</t>
  </si>
  <si>
    <t xml:space="preserve">          птицы</t>
  </si>
  <si>
    <t xml:space="preserve">         кролики</t>
  </si>
  <si>
    <r>
      <t xml:space="preserve">Численность постоянного населения </t>
    </r>
    <r>
      <rPr>
        <vertAlign val="superscript"/>
        <sz val="10"/>
        <rFont val="Terminal"/>
        <family val="3"/>
      </rPr>
      <t>2</t>
    </r>
  </si>
  <si>
    <r>
      <t>Естествен</t>
    </r>
    <r>
      <rPr>
        <sz val="10"/>
        <rFont val="Times New Roman Cyr"/>
        <family val="0"/>
      </rPr>
      <t>ный прирост (убыль)</t>
    </r>
    <r>
      <rPr>
        <sz val="10"/>
        <rFont val="Times New Roman Cyr"/>
        <family val="1"/>
      </rPr>
      <t xml:space="preserve"> населения</t>
    </r>
  </si>
  <si>
    <t>в 5,4 раза</t>
  </si>
  <si>
    <t>в 7,0 раз</t>
  </si>
  <si>
    <t>в 2,0 раза</t>
  </si>
  <si>
    <t>в 3,0 раза</t>
  </si>
  <si>
    <t>в 19 раз</t>
  </si>
  <si>
    <t>в 6,8 раз</t>
  </si>
  <si>
    <r>
      <t xml:space="preserve">социально-экономического развития муниципального образования </t>
    </r>
    <r>
      <rPr>
        <b/>
        <sz val="12"/>
        <rFont val="Times New Roman Cyr"/>
        <family val="0"/>
      </rPr>
      <t>город Когалым за 2011 год</t>
    </r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</si>
</sst>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  <numFmt numFmtId="170" formatCode="0.0000"/>
  </numFmts>
  <fonts count="52">
    <font>
      <sz val="10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vertAlign val="superscript"/>
      <sz val="10"/>
      <name val="Times New Roman Cyr"/>
      <family val="1"/>
    </font>
    <font>
      <vertAlign val="superscript"/>
      <sz val="10"/>
      <name val="Times New Roman"/>
      <family val="1"/>
    </font>
    <font>
      <sz val="10"/>
      <color indexed="8"/>
      <name val="Times New Roman"/>
      <family val="1"/>
    </font>
    <font>
      <strike/>
      <sz val="10"/>
      <name val="Times New Roman"/>
      <family val="1"/>
    </font>
    <font>
      <b/>
      <sz val="12"/>
      <name val="Times New Roman Cyr"/>
      <family val="1"/>
    </font>
    <font>
      <sz val="12"/>
      <name val="Arial Cyr"/>
      <family val="0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Times New Roman"/>
      <family val="1"/>
    </font>
    <font>
      <vertAlign val="superscript"/>
      <sz val="10"/>
      <name val="Terminal"/>
      <family val="3"/>
    </font>
    <font>
      <sz val="10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 Cyr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1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6" fillId="32" borderId="10" xfId="0" applyFont="1" applyFill="1" applyBorder="1" applyAlignment="1" applyProtection="1">
      <alignment horizontal="left" vertical="center" wrapText="1" indent="1"/>
      <protection/>
    </xf>
    <xf numFmtId="0" fontId="6" fillId="32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168" fontId="1" fillId="0" borderId="10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/>
    </xf>
    <xf numFmtId="169" fontId="1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 wrapText="1" inden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wrapText="1"/>
    </xf>
    <xf numFmtId="0" fontId="13" fillId="0" borderId="10" xfId="0" applyFont="1" applyFill="1" applyBorder="1" applyAlignment="1">
      <alignment wrapText="1"/>
    </xf>
    <xf numFmtId="0" fontId="6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1" fillId="0" borderId="0" xfId="0" applyFont="1" applyFill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vertical="top" wrapText="1"/>
    </xf>
    <xf numFmtId="168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/>
    </xf>
    <xf numFmtId="0" fontId="2" fillId="0" borderId="11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6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71" sqref="L71"/>
    </sheetView>
  </sheetViews>
  <sheetFormatPr defaultColWidth="9.00390625" defaultRowHeight="12.75"/>
  <cols>
    <col min="1" max="1" width="54.25390625" style="1" customWidth="1"/>
    <col min="2" max="2" width="18.125" style="1" customWidth="1"/>
    <col min="3" max="3" width="9.125" style="1" customWidth="1"/>
    <col min="4" max="4" width="11.25390625" style="1" customWidth="1"/>
    <col min="5" max="5" width="9.125" style="1" customWidth="1"/>
    <col min="6" max="6" width="11.375" style="1" customWidth="1"/>
    <col min="7" max="7" width="9.125" style="1" customWidth="1"/>
    <col min="8" max="8" width="10.375" style="1" customWidth="1"/>
    <col min="9" max="9" width="9.125" style="1" customWidth="1"/>
    <col min="10" max="10" width="10.375" style="1" customWidth="1"/>
    <col min="11" max="16384" width="9.125" style="1" customWidth="1"/>
  </cols>
  <sheetData>
    <row r="1" ht="12.75">
      <c r="I1" s="13"/>
    </row>
    <row r="4" spans="1:10" s="14" customFormat="1" ht="15.75">
      <c r="A4" s="51" t="s">
        <v>93</v>
      </c>
      <c r="B4" s="52"/>
      <c r="C4" s="52"/>
      <c r="D4" s="52"/>
      <c r="E4" s="52"/>
      <c r="F4" s="52"/>
      <c r="G4" s="52"/>
      <c r="H4" s="52"/>
      <c r="I4" s="52"/>
      <c r="J4" s="52"/>
    </row>
    <row r="5" spans="1:10" s="14" customFormat="1" ht="15.75">
      <c r="A5" s="53" t="s">
        <v>138</v>
      </c>
      <c r="B5" s="53"/>
      <c r="C5" s="53"/>
      <c r="D5" s="53"/>
      <c r="E5" s="53"/>
      <c r="F5" s="53"/>
      <c r="G5" s="53"/>
      <c r="H5" s="53"/>
      <c r="I5" s="53"/>
      <c r="J5" s="53"/>
    </row>
    <row r="6" spans="1:10" ht="12.75">
      <c r="A6" s="13"/>
      <c r="B6" s="13"/>
      <c r="C6" s="13"/>
      <c r="D6" s="13"/>
      <c r="E6" s="13"/>
      <c r="F6" s="13"/>
      <c r="G6" s="13"/>
      <c r="H6" s="13"/>
      <c r="I6" s="13"/>
      <c r="J6" s="13"/>
    </row>
    <row r="7" spans="1:10" ht="54" customHeight="1">
      <c r="A7" s="12" t="s">
        <v>0</v>
      </c>
      <c r="B7" s="12" t="s">
        <v>92</v>
      </c>
      <c r="C7" s="4" t="s">
        <v>95</v>
      </c>
      <c r="D7" s="4" t="s">
        <v>105</v>
      </c>
      <c r="E7" s="4" t="s">
        <v>97</v>
      </c>
      <c r="F7" s="4" t="s">
        <v>96</v>
      </c>
      <c r="G7" s="4" t="s">
        <v>98</v>
      </c>
      <c r="H7" s="4" t="s">
        <v>104</v>
      </c>
      <c r="I7" s="4" t="s">
        <v>99</v>
      </c>
      <c r="J7" s="4" t="s">
        <v>100</v>
      </c>
    </row>
    <row r="8" spans="1:10" s="37" customFormat="1" ht="12.75">
      <c r="A8" s="46" t="s">
        <v>80</v>
      </c>
      <c r="B8" s="43"/>
      <c r="C8" s="23"/>
      <c r="D8" s="23"/>
      <c r="E8" s="23"/>
      <c r="F8" s="23"/>
      <c r="G8" s="23"/>
      <c r="H8" s="23"/>
      <c r="I8" s="23"/>
      <c r="J8" s="23"/>
    </row>
    <row r="9" spans="1:10" ht="16.5">
      <c r="A9" s="5" t="s">
        <v>130</v>
      </c>
      <c r="B9" s="3" t="s">
        <v>1</v>
      </c>
      <c r="C9" s="19">
        <v>59.3</v>
      </c>
      <c r="D9" s="38">
        <v>100.3</v>
      </c>
      <c r="E9" s="19">
        <v>57.7</v>
      </c>
      <c r="F9" s="21">
        <f>ROUND(E9*100/C9,1)</f>
        <v>97.3</v>
      </c>
      <c r="G9" s="19">
        <v>58.6</v>
      </c>
      <c r="H9" s="19">
        <f>ROUND(G9*100/E9,1)</f>
        <v>101.6</v>
      </c>
      <c r="I9" s="21">
        <v>58.9</v>
      </c>
      <c r="J9" s="19">
        <f>ROUND(I9*100/G9,1)</f>
        <v>100.5</v>
      </c>
    </row>
    <row r="10" spans="1:10" ht="12.75">
      <c r="A10" s="2" t="s">
        <v>131</v>
      </c>
      <c r="B10" s="3" t="s">
        <v>1</v>
      </c>
      <c r="C10" s="27">
        <v>0.692</v>
      </c>
      <c r="D10" s="38">
        <v>106.3</v>
      </c>
      <c r="E10" s="19">
        <v>0.679</v>
      </c>
      <c r="F10" s="21">
        <f>ROUND(E10*100/C10,1)</f>
        <v>98.1</v>
      </c>
      <c r="G10" s="27">
        <v>0.734</v>
      </c>
      <c r="H10" s="19">
        <f>ROUND(G10*100/E10,1)</f>
        <v>108.1</v>
      </c>
      <c r="I10" s="27">
        <v>0.777</v>
      </c>
      <c r="J10" s="19">
        <f>ROUND(I10*100/G10,1)</f>
        <v>105.9</v>
      </c>
    </row>
    <row r="11" spans="1:10" ht="12.75">
      <c r="A11" s="2" t="s">
        <v>75</v>
      </c>
      <c r="B11" s="3" t="s">
        <v>1</v>
      </c>
      <c r="C11" s="27">
        <v>-0.481</v>
      </c>
      <c r="D11" s="38">
        <v>191.6</v>
      </c>
      <c r="E11" s="27">
        <v>-0.42</v>
      </c>
      <c r="F11" s="21">
        <f>ROUND(E11*100/C11,1)</f>
        <v>87.3</v>
      </c>
      <c r="G11" s="27">
        <v>0.176</v>
      </c>
      <c r="H11" s="19">
        <f>ROUND(G11*100/E11,1)</f>
        <v>-41.9</v>
      </c>
      <c r="I11" s="27">
        <v>-0.521</v>
      </c>
      <c r="J11" s="19">
        <f>ROUND(I11*100/G11,1)</f>
        <v>-296</v>
      </c>
    </row>
    <row r="12" spans="1:10" ht="12.75">
      <c r="A12" s="44" t="s">
        <v>81</v>
      </c>
      <c r="B12" s="45"/>
      <c r="C12" s="19"/>
      <c r="D12" s="19"/>
      <c r="E12" s="19"/>
      <c r="F12" s="19"/>
      <c r="G12" s="19"/>
      <c r="H12" s="19"/>
      <c r="I12" s="19"/>
      <c r="J12" s="19"/>
    </row>
    <row r="13" spans="1:10" ht="25.5">
      <c r="A13" s="5" t="s">
        <v>60</v>
      </c>
      <c r="B13" s="7" t="s">
        <v>1</v>
      </c>
      <c r="C13" s="19">
        <v>52.6</v>
      </c>
      <c r="D13" s="21">
        <f>ROUND(C13*100/53.5,1)</f>
        <v>98.3</v>
      </c>
      <c r="E13" s="19">
        <v>44.7</v>
      </c>
      <c r="F13" s="21">
        <f>ROUND(E13*100/C13,1)</f>
        <v>85</v>
      </c>
      <c r="G13" s="19">
        <v>43.3</v>
      </c>
      <c r="H13" s="19">
        <f>ROUND(G13*100/E13,1)</f>
        <v>96.9</v>
      </c>
      <c r="I13" s="21">
        <v>40</v>
      </c>
      <c r="J13" s="19">
        <f>ROUND(I13*100/G13,1)</f>
        <v>92.4</v>
      </c>
    </row>
    <row r="14" spans="1:10" ht="38.25">
      <c r="A14" s="5" t="s">
        <v>61</v>
      </c>
      <c r="B14" s="7" t="s">
        <v>1</v>
      </c>
      <c r="C14" s="19">
        <v>49.6</v>
      </c>
      <c r="D14" s="19">
        <f>ROUND(C14*100/50.5,1)</f>
        <v>98.2</v>
      </c>
      <c r="E14" s="19">
        <v>41.5</v>
      </c>
      <c r="F14" s="19">
        <f>ROUND(E14*100/C14,1)</f>
        <v>83.7</v>
      </c>
      <c r="G14" s="19">
        <v>39.9</v>
      </c>
      <c r="H14" s="19">
        <f>ROUND(G14*100/E14,1)</f>
        <v>96.1</v>
      </c>
      <c r="I14" s="19">
        <v>36.4</v>
      </c>
      <c r="J14" s="19">
        <f>ROUND(I14*100/G14,1)</f>
        <v>91.2</v>
      </c>
    </row>
    <row r="15" spans="1:10" ht="25.5">
      <c r="A15" s="5" t="s">
        <v>62</v>
      </c>
      <c r="B15" s="7" t="s">
        <v>1</v>
      </c>
      <c r="C15" s="19">
        <v>3.2</v>
      </c>
      <c r="D15" s="19">
        <f>ROUND(C15*100/3.1,1)</f>
        <v>103.2</v>
      </c>
      <c r="E15" s="19">
        <v>4.5</v>
      </c>
      <c r="F15" s="19">
        <f>ROUND(E15*100/C15,1)</f>
        <v>140.6</v>
      </c>
      <c r="G15" s="19">
        <v>5.5</v>
      </c>
      <c r="H15" s="19">
        <f>ROUND(G15*100/E15,1)</f>
        <v>122.2</v>
      </c>
      <c r="I15" s="23">
        <v>4.2</v>
      </c>
      <c r="J15" s="19">
        <f>ROUND(I15*100/G15,1)</f>
        <v>76.4</v>
      </c>
    </row>
    <row r="16" spans="1:10" ht="25.5">
      <c r="A16" s="5" t="s">
        <v>76</v>
      </c>
      <c r="B16" s="7" t="s">
        <v>1</v>
      </c>
      <c r="C16" s="19">
        <v>0.427</v>
      </c>
      <c r="D16" s="21">
        <f>ROUND(C16*100/0.384,1)</f>
        <v>111.2</v>
      </c>
      <c r="E16" s="19">
        <v>0.393</v>
      </c>
      <c r="F16" s="21">
        <f>ROUND(E16*100/C16,1)</f>
        <v>92</v>
      </c>
      <c r="G16" s="19">
        <v>0.279</v>
      </c>
      <c r="H16" s="21">
        <f>ROUND(G16*100/E16,1)</f>
        <v>71</v>
      </c>
      <c r="I16" s="19">
        <v>0.268</v>
      </c>
      <c r="J16" s="19">
        <f>ROUND(I16*100/G16,1)</f>
        <v>96.1</v>
      </c>
    </row>
    <row r="17" spans="1:10" ht="12.75">
      <c r="A17" s="5" t="s">
        <v>77</v>
      </c>
      <c r="B17" s="7" t="s">
        <v>7</v>
      </c>
      <c r="C17" s="19">
        <v>0.79</v>
      </c>
      <c r="D17" s="22"/>
      <c r="E17" s="19">
        <v>0.85</v>
      </c>
      <c r="F17" s="19"/>
      <c r="G17" s="19">
        <v>0.62</v>
      </c>
      <c r="H17" s="19"/>
      <c r="I17" s="19">
        <v>0.64</v>
      </c>
      <c r="J17" s="19"/>
    </row>
    <row r="18" spans="1:10" s="37" customFormat="1" ht="12.75">
      <c r="A18" s="42" t="s">
        <v>84</v>
      </c>
      <c r="B18" s="43"/>
      <c r="C18" s="23"/>
      <c r="D18" s="23"/>
      <c r="E18" s="23"/>
      <c r="F18" s="23"/>
      <c r="G18" s="23"/>
      <c r="H18" s="23"/>
      <c r="I18" s="23"/>
      <c r="J18" s="23"/>
    </row>
    <row r="19" spans="1:10" ht="12.75">
      <c r="A19" s="2" t="s">
        <v>2</v>
      </c>
      <c r="B19" s="3" t="s">
        <v>3</v>
      </c>
      <c r="C19" s="19">
        <v>42906.3</v>
      </c>
      <c r="D19" s="38"/>
      <c r="E19" s="19">
        <v>45683</v>
      </c>
      <c r="F19" s="19"/>
      <c r="G19" s="19">
        <v>46377.1</v>
      </c>
      <c r="H19" s="19"/>
      <c r="I19" s="19">
        <v>49270.1</v>
      </c>
      <c r="J19" s="19"/>
    </row>
    <row r="20" spans="1:10" ht="25.5">
      <c r="A20" s="2" t="s">
        <v>64</v>
      </c>
      <c r="B20" s="3" t="s">
        <v>65</v>
      </c>
      <c r="C20" s="19">
        <v>93.6</v>
      </c>
      <c r="D20" s="38"/>
      <c r="E20" s="19">
        <v>97.9</v>
      </c>
      <c r="F20" s="19"/>
      <c r="G20" s="19">
        <v>91.4</v>
      </c>
      <c r="H20" s="19"/>
      <c r="I20" s="19">
        <v>85.4</v>
      </c>
      <c r="J20" s="19"/>
    </row>
    <row r="21" spans="1:10" ht="12.75">
      <c r="A21" s="2" t="s">
        <v>4</v>
      </c>
      <c r="B21" s="3" t="s">
        <v>3</v>
      </c>
      <c r="C21" s="19">
        <v>33539.3</v>
      </c>
      <c r="D21" s="38"/>
      <c r="E21" s="19">
        <v>33656.4</v>
      </c>
      <c r="F21" s="19"/>
      <c r="G21" s="19">
        <v>33286.3</v>
      </c>
      <c r="H21" s="19"/>
      <c r="I21" s="19">
        <v>35033.5</v>
      </c>
      <c r="J21" s="19"/>
    </row>
    <row r="22" spans="1:10" ht="25.5">
      <c r="A22" s="39" t="s">
        <v>66</v>
      </c>
      <c r="B22" s="3" t="s">
        <v>65</v>
      </c>
      <c r="C22" s="19">
        <v>93.4</v>
      </c>
      <c r="D22" s="38"/>
      <c r="E22" s="19">
        <v>95.1</v>
      </c>
      <c r="F22" s="19"/>
      <c r="G22" s="19">
        <v>89.7</v>
      </c>
      <c r="H22" s="19"/>
      <c r="I22" s="19">
        <v>82.3</v>
      </c>
      <c r="J22" s="19"/>
    </row>
    <row r="23" spans="1:10" ht="12.75">
      <c r="A23" s="2" t="s">
        <v>5</v>
      </c>
      <c r="B23" s="3" t="s">
        <v>3</v>
      </c>
      <c r="C23" s="19">
        <v>3007.8</v>
      </c>
      <c r="D23" s="38"/>
      <c r="E23" s="19">
        <v>2489.1</v>
      </c>
      <c r="F23" s="19"/>
      <c r="G23" s="19">
        <v>5006.3</v>
      </c>
      <c r="H23" s="19"/>
      <c r="I23" s="19">
        <v>5941.3</v>
      </c>
      <c r="J23" s="19"/>
    </row>
    <row r="24" spans="1:10" ht="25.5">
      <c r="A24" s="39" t="s">
        <v>66</v>
      </c>
      <c r="B24" s="3" t="s">
        <v>65</v>
      </c>
      <c r="C24" s="19">
        <v>169.3</v>
      </c>
      <c r="D24" s="38"/>
      <c r="E24" s="19">
        <v>78.5</v>
      </c>
      <c r="F24" s="19"/>
      <c r="G24" s="19">
        <v>180.7</v>
      </c>
      <c r="H24" s="19"/>
      <c r="I24" s="19">
        <v>101.4</v>
      </c>
      <c r="J24" s="19"/>
    </row>
    <row r="25" spans="1:10" ht="12.75">
      <c r="A25" s="2" t="s">
        <v>6</v>
      </c>
      <c r="B25" s="3" t="s">
        <v>3</v>
      </c>
      <c r="C25" s="19">
        <v>6359.2</v>
      </c>
      <c r="D25" s="38"/>
      <c r="E25" s="19">
        <v>9537.5</v>
      </c>
      <c r="F25" s="19"/>
      <c r="G25" s="19">
        <v>8084.5</v>
      </c>
      <c r="H25" s="19"/>
      <c r="I25" s="19">
        <v>8295.3</v>
      </c>
      <c r="J25" s="19"/>
    </row>
    <row r="26" spans="1:10" ht="25.5">
      <c r="A26" s="39" t="s">
        <v>66</v>
      </c>
      <c r="B26" s="3" t="s">
        <v>65</v>
      </c>
      <c r="C26" s="19">
        <v>129.1</v>
      </c>
      <c r="D26" s="38"/>
      <c r="E26" s="19">
        <v>121.7</v>
      </c>
      <c r="F26" s="19"/>
      <c r="G26" s="19">
        <v>74.2</v>
      </c>
      <c r="H26" s="19"/>
      <c r="I26" s="19">
        <v>88.3</v>
      </c>
      <c r="J26" s="19"/>
    </row>
    <row r="27" spans="1:10" ht="12.75">
      <c r="A27" s="55" t="s">
        <v>8</v>
      </c>
      <c r="B27" s="56"/>
      <c r="C27" s="19"/>
      <c r="D27" s="38"/>
      <c r="E27" s="19"/>
      <c r="F27" s="19"/>
      <c r="G27" s="19"/>
      <c r="H27" s="19"/>
      <c r="I27" s="19"/>
      <c r="J27" s="19"/>
    </row>
    <row r="28" spans="1:10" ht="12.75">
      <c r="A28" s="2" t="s">
        <v>54</v>
      </c>
      <c r="B28" s="3" t="s">
        <v>9</v>
      </c>
      <c r="C28" s="19">
        <v>1.267</v>
      </c>
      <c r="D28" s="38"/>
      <c r="E28" s="19">
        <v>1.311</v>
      </c>
      <c r="F28" s="21">
        <f>ROUND(E28*100/C28,1)</f>
        <v>103.5</v>
      </c>
      <c r="G28" s="19">
        <v>0.957</v>
      </c>
      <c r="H28" s="21">
        <f>ROUND(G28*100/E28,1)</f>
        <v>73</v>
      </c>
      <c r="I28" s="19">
        <v>1.18</v>
      </c>
      <c r="J28" s="19">
        <f>ROUND(I28*100/G28,1)</f>
        <v>123.3</v>
      </c>
    </row>
    <row r="29" spans="1:10" ht="12.75">
      <c r="A29" s="2" t="s">
        <v>10</v>
      </c>
      <c r="B29" s="3" t="s">
        <v>11</v>
      </c>
      <c r="C29" s="19">
        <v>0.071</v>
      </c>
      <c r="D29" s="38"/>
      <c r="E29" s="19">
        <v>0.11</v>
      </c>
      <c r="F29" s="21">
        <f>ROUND(E29*100/C29,1)</f>
        <v>154.9</v>
      </c>
      <c r="G29" s="19">
        <v>0.062</v>
      </c>
      <c r="H29" s="21">
        <f>ROUND(G29*100/E29,1)</f>
        <v>56.4</v>
      </c>
      <c r="I29" s="19">
        <v>0.071</v>
      </c>
      <c r="J29" s="19">
        <f>ROUND(I29*100/G29,1)</f>
        <v>114.5</v>
      </c>
    </row>
    <row r="30" spans="1:10" ht="12.75">
      <c r="A30" s="2" t="s">
        <v>12</v>
      </c>
      <c r="B30" s="3" t="s">
        <v>13</v>
      </c>
      <c r="C30" s="19">
        <v>0.182</v>
      </c>
      <c r="D30" s="38"/>
      <c r="E30" s="19">
        <v>0.12</v>
      </c>
      <c r="F30" s="21">
        <f>ROUND(E30*100/C30,1)</f>
        <v>65.9</v>
      </c>
      <c r="G30" s="19">
        <v>0.098</v>
      </c>
      <c r="H30" s="21">
        <f>ROUND(G30*100/E30,1)</f>
        <v>81.7</v>
      </c>
      <c r="I30" s="19"/>
      <c r="J30" s="19">
        <f>IF(G30=0,"    ",ROUND(I30*100/G30,1))</f>
        <v>0</v>
      </c>
    </row>
    <row r="31" spans="1:10" ht="12.75">
      <c r="A31" s="2" t="s">
        <v>52</v>
      </c>
      <c r="B31" s="3" t="s">
        <v>53</v>
      </c>
      <c r="C31" s="38"/>
      <c r="D31" s="38"/>
      <c r="E31" s="38"/>
      <c r="F31" s="21" t="str">
        <f>IF(C31=0,"   ",ROUND(E31*100/C31,1))</f>
        <v>   </v>
      </c>
      <c r="G31" s="38"/>
      <c r="H31" s="21" t="str">
        <f>IF(E31=0,"  ",ROUND(G31*100/E31,1))</f>
        <v>  </v>
      </c>
      <c r="I31" s="38"/>
      <c r="J31" s="19" t="str">
        <f>IF(G31=0,"    ",ROUND(I31*100/G31,1))</f>
        <v>    </v>
      </c>
    </row>
    <row r="32" spans="1:10" ht="12.75">
      <c r="A32" s="2" t="s">
        <v>14</v>
      </c>
      <c r="B32" s="3" t="s">
        <v>15</v>
      </c>
      <c r="C32" s="38"/>
      <c r="D32" s="38"/>
      <c r="E32" s="38"/>
      <c r="F32" s="21" t="str">
        <f>IF(C32=0,"   ",ROUND(E32*100/C32,1))</f>
        <v>   </v>
      </c>
      <c r="G32" s="38"/>
      <c r="H32" s="21" t="str">
        <f>IF(E32=0,"  ",ROUND(G32*100/E32,1))</f>
        <v>  </v>
      </c>
      <c r="I32" s="38"/>
      <c r="J32" s="19" t="str">
        <f>IF(G32=0,"    ",ROUND(I32*100/G32,1))</f>
        <v>    </v>
      </c>
    </row>
    <row r="33" spans="1:10" ht="12.75">
      <c r="A33" s="2" t="s">
        <v>16</v>
      </c>
      <c r="B33" s="3" t="s">
        <v>15</v>
      </c>
      <c r="C33" s="38"/>
      <c r="D33" s="38"/>
      <c r="E33" s="38"/>
      <c r="F33" s="21" t="str">
        <f>IF(C33=0,"   ",ROUND(E33*100/C33,1))</f>
        <v>   </v>
      </c>
      <c r="G33" s="38"/>
      <c r="H33" s="21" t="str">
        <f>IF(E33=0,"  ",ROUND(G33*100/E33,1))</f>
        <v>  </v>
      </c>
      <c r="I33" s="38"/>
      <c r="J33" s="19" t="str">
        <f>IF(G33=0,"    ",ROUND(I33*100/G33,1))</f>
        <v>    </v>
      </c>
    </row>
    <row r="34" spans="1:10" ht="12.75">
      <c r="A34" s="2" t="s">
        <v>17</v>
      </c>
      <c r="B34" s="3" t="s">
        <v>15</v>
      </c>
      <c r="C34" s="38"/>
      <c r="D34" s="38"/>
      <c r="E34" s="38"/>
      <c r="F34" s="21" t="str">
        <f>IF(C34=0,"   ",ROUND(E34*100/C34,1))</f>
        <v>   </v>
      </c>
      <c r="G34" s="38"/>
      <c r="H34" s="21" t="str">
        <f>IF(E34=0,"  ",ROUND(G34*100/E34,1))</f>
        <v>  </v>
      </c>
      <c r="I34" s="38"/>
      <c r="J34" s="19" t="str">
        <f>IF(G34=0,"    ",ROUND(I34*100/G34,1))</f>
        <v>    </v>
      </c>
    </row>
    <row r="35" spans="1:10" ht="12.75">
      <c r="A35" s="54" t="s">
        <v>85</v>
      </c>
      <c r="B35" s="50"/>
      <c r="C35" s="19"/>
      <c r="D35" s="19"/>
      <c r="E35" s="19"/>
      <c r="F35" s="19"/>
      <c r="G35" s="19"/>
      <c r="H35" s="19"/>
      <c r="I35" s="19"/>
      <c r="J35" s="19"/>
    </row>
    <row r="36" spans="1:10" ht="12.75">
      <c r="A36" s="2" t="s">
        <v>2</v>
      </c>
      <c r="B36" s="3" t="s">
        <v>18</v>
      </c>
      <c r="C36" s="19">
        <v>12055.9</v>
      </c>
      <c r="D36" s="23"/>
      <c r="E36" s="19">
        <v>8423.8</v>
      </c>
      <c r="F36" s="23"/>
      <c r="G36" s="19">
        <v>9385.7</v>
      </c>
      <c r="H36" s="23"/>
      <c r="I36" s="40">
        <v>12604</v>
      </c>
      <c r="J36" s="23"/>
    </row>
    <row r="37" spans="1:10" ht="38.25">
      <c r="A37" s="8" t="s">
        <v>63</v>
      </c>
      <c r="B37" s="9" t="s">
        <v>67</v>
      </c>
      <c r="C37" s="19">
        <v>122.8</v>
      </c>
      <c r="D37" s="19" t="s">
        <v>118</v>
      </c>
      <c r="E37" s="19">
        <v>53.2</v>
      </c>
      <c r="F37" s="19" t="s">
        <v>118</v>
      </c>
      <c r="G37" s="19">
        <v>103.1</v>
      </c>
      <c r="H37" s="19" t="s">
        <v>118</v>
      </c>
      <c r="I37" s="41">
        <v>104.6</v>
      </c>
      <c r="J37" s="19" t="s">
        <v>118</v>
      </c>
    </row>
    <row r="38" spans="1:10" ht="12.75">
      <c r="A38" s="49" t="s">
        <v>86</v>
      </c>
      <c r="B38" s="50"/>
      <c r="C38" s="19"/>
      <c r="D38" s="19"/>
      <c r="E38" s="19"/>
      <c r="F38" s="19"/>
      <c r="G38" s="19"/>
      <c r="H38" s="19"/>
      <c r="I38" s="20"/>
      <c r="J38" s="19"/>
    </row>
    <row r="39" spans="1:10" ht="12.75">
      <c r="A39" s="2" t="s">
        <v>2</v>
      </c>
      <c r="B39" s="3" t="s">
        <v>19</v>
      </c>
      <c r="C39" s="19">
        <v>7893.7</v>
      </c>
      <c r="D39" s="23"/>
      <c r="E39" s="19">
        <v>7261.5</v>
      </c>
      <c r="F39" s="26"/>
      <c r="G39" s="19">
        <v>8972.8</v>
      </c>
      <c r="H39" s="23"/>
      <c r="I39" s="21">
        <v>9447.927</v>
      </c>
      <c r="J39" s="23"/>
    </row>
    <row r="40" spans="1:10" ht="38.25">
      <c r="A40" s="8" t="s">
        <v>63</v>
      </c>
      <c r="B40" s="9" t="s">
        <v>67</v>
      </c>
      <c r="C40" s="19">
        <v>123.5</v>
      </c>
      <c r="D40" s="19" t="s">
        <v>118</v>
      </c>
      <c r="E40" s="19">
        <v>95.3</v>
      </c>
      <c r="F40" s="19" t="s">
        <v>118</v>
      </c>
      <c r="G40" s="21">
        <v>115</v>
      </c>
      <c r="H40" s="19" t="s">
        <v>118</v>
      </c>
      <c r="I40" s="21">
        <v>98.2</v>
      </c>
      <c r="J40" s="19" t="s">
        <v>118</v>
      </c>
    </row>
    <row r="41" spans="1:10" s="37" customFormat="1" ht="12.75">
      <c r="A41" s="42" t="s">
        <v>87</v>
      </c>
      <c r="B41" s="43"/>
      <c r="C41" s="23"/>
      <c r="D41" s="23"/>
      <c r="E41" s="23"/>
      <c r="F41" s="23"/>
      <c r="G41" s="23"/>
      <c r="H41" s="23"/>
      <c r="I41" s="23"/>
      <c r="J41" s="23"/>
    </row>
    <row r="42" spans="1:10" ht="12.75">
      <c r="A42" s="24" t="s">
        <v>2</v>
      </c>
      <c r="B42" s="25" t="s">
        <v>19</v>
      </c>
      <c r="C42" s="23">
        <v>13208.4</v>
      </c>
      <c r="D42" s="23"/>
      <c r="E42" s="23">
        <v>11085.6</v>
      </c>
      <c r="F42" s="23"/>
      <c r="G42" s="23">
        <v>9625.1</v>
      </c>
      <c r="H42" s="23"/>
      <c r="I42" s="23">
        <v>7294.9</v>
      </c>
      <c r="J42" s="23"/>
    </row>
    <row r="43" spans="1:10" ht="38.25">
      <c r="A43" s="28" t="s">
        <v>63</v>
      </c>
      <c r="B43" s="29" t="s">
        <v>67</v>
      </c>
      <c r="C43" s="26">
        <v>120.5</v>
      </c>
      <c r="D43" s="26"/>
      <c r="E43" s="26">
        <v>74.6</v>
      </c>
      <c r="F43" s="26"/>
      <c r="G43" s="26">
        <v>80.6</v>
      </c>
      <c r="H43" s="26"/>
      <c r="I43" s="26">
        <v>94.1</v>
      </c>
      <c r="J43" s="26"/>
    </row>
    <row r="44" spans="1:10" s="37" customFormat="1" ht="12.75">
      <c r="A44" s="42" t="s">
        <v>88</v>
      </c>
      <c r="B44" s="43"/>
      <c r="C44" s="23"/>
      <c r="D44" s="23"/>
      <c r="E44" s="23"/>
      <c r="F44" s="23"/>
      <c r="G44" s="23"/>
      <c r="H44" s="23"/>
      <c r="I44" s="23"/>
      <c r="J44" s="23"/>
    </row>
    <row r="45" spans="1:10" ht="12.75">
      <c r="A45" s="24" t="s">
        <v>2</v>
      </c>
      <c r="B45" s="25" t="s">
        <v>19</v>
      </c>
      <c r="C45" s="23">
        <v>2218.9</v>
      </c>
      <c r="D45" s="23"/>
      <c r="E45" s="23">
        <v>2368.2</v>
      </c>
      <c r="F45" s="23"/>
      <c r="G45" s="23">
        <v>2555.6</v>
      </c>
      <c r="H45" s="23"/>
      <c r="I45" s="26">
        <v>2675</v>
      </c>
      <c r="J45" s="23"/>
    </row>
    <row r="46" spans="1:10" ht="38.25">
      <c r="A46" s="28" t="s">
        <v>63</v>
      </c>
      <c r="B46" s="29" t="s">
        <v>67</v>
      </c>
      <c r="C46" s="26">
        <v>104.2</v>
      </c>
      <c r="D46" s="26"/>
      <c r="E46" s="26">
        <v>100.1</v>
      </c>
      <c r="F46" s="26"/>
      <c r="G46" s="26">
        <v>102.1</v>
      </c>
      <c r="H46" s="26"/>
      <c r="I46" s="26">
        <v>100.1</v>
      </c>
      <c r="J46" s="26"/>
    </row>
    <row r="47" spans="1:10" s="37" customFormat="1" ht="12.75">
      <c r="A47" s="47" t="s">
        <v>20</v>
      </c>
      <c r="B47" s="48"/>
      <c r="C47" s="23"/>
      <c r="D47" s="23"/>
      <c r="E47" s="23"/>
      <c r="F47" s="23"/>
      <c r="G47" s="23"/>
      <c r="H47" s="23"/>
      <c r="I47" s="23"/>
      <c r="J47" s="23"/>
    </row>
    <row r="48" spans="1:10" ht="12.75">
      <c r="A48" s="24" t="s">
        <v>2</v>
      </c>
      <c r="B48" s="25" t="s">
        <v>3</v>
      </c>
      <c r="C48" s="23">
        <v>3.2</v>
      </c>
      <c r="D48" s="23"/>
      <c r="E48" s="23">
        <v>38.2</v>
      </c>
      <c r="F48" s="23"/>
      <c r="G48" s="23">
        <v>47</v>
      </c>
      <c r="H48" s="23"/>
      <c r="I48" s="23">
        <v>55.3</v>
      </c>
      <c r="J48" s="23"/>
    </row>
    <row r="49" spans="1:10" ht="25.5">
      <c r="A49" s="24" t="s">
        <v>64</v>
      </c>
      <c r="B49" s="25" t="s">
        <v>65</v>
      </c>
      <c r="C49" s="26">
        <v>187</v>
      </c>
      <c r="D49" s="23"/>
      <c r="E49" s="23">
        <v>132.7</v>
      </c>
      <c r="F49" s="23"/>
      <c r="G49" s="23">
        <v>116.1</v>
      </c>
      <c r="H49" s="23"/>
      <c r="I49" s="23">
        <v>106.3</v>
      </c>
      <c r="J49" s="23"/>
    </row>
    <row r="50" spans="1:10" ht="12.75">
      <c r="A50" s="24" t="s">
        <v>21</v>
      </c>
      <c r="B50" s="25" t="s">
        <v>22</v>
      </c>
      <c r="C50" s="23"/>
      <c r="D50" s="23"/>
      <c r="E50" s="23">
        <v>0.076</v>
      </c>
      <c r="F50" s="26" t="str">
        <f aca="true" t="shared" si="0" ref="F50:F60">IF(C50=0,"   ",ROUND(E50*100/C50,1))</f>
        <v>   </v>
      </c>
      <c r="G50" s="23">
        <v>0.111</v>
      </c>
      <c r="H50" s="26">
        <f aca="true" t="shared" si="1" ref="H50:H58">IF(E50=0,"  ",ROUND(G50*100/E50,1))</f>
        <v>146.1</v>
      </c>
      <c r="I50" s="23">
        <v>0.223</v>
      </c>
      <c r="J50" s="23" t="s">
        <v>134</v>
      </c>
    </row>
    <row r="51" spans="1:10" ht="12.75">
      <c r="A51" s="24" t="s">
        <v>23</v>
      </c>
      <c r="B51" s="25" t="s">
        <v>22</v>
      </c>
      <c r="C51" s="23"/>
      <c r="D51" s="23"/>
      <c r="E51" s="23">
        <v>0.0016</v>
      </c>
      <c r="F51" s="26" t="str">
        <f t="shared" si="0"/>
        <v>   </v>
      </c>
      <c r="G51" s="23">
        <v>0.01125</v>
      </c>
      <c r="H51" s="26" t="s">
        <v>133</v>
      </c>
      <c r="I51" s="23">
        <v>0.0611</v>
      </c>
      <c r="J51" s="23" t="s">
        <v>132</v>
      </c>
    </row>
    <row r="52" spans="1:10" ht="12.75">
      <c r="A52" s="24" t="s">
        <v>24</v>
      </c>
      <c r="B52" s="25" t="s">
        <v>25</v>
      </c>
      <c r="C52" s="23"/>
      <c r="D52" s="23"/>
      <c r="E52" s="23">
        <v>0</v>
      </c>
      <c r="F52" s="26" t="str">
        <f t="shared" si="0"/>
        <v>   </v>
      </c>
      <c r="G52" s="23">
        <v>0</v>
      </c>
      <c r="H52" s="26" t="str">
        <f t="shared" si="1"/>
        <v>  </v>
      </c>
      <c r="I52" s="23">
        <v>0.1198</v>
      </c>
      <c r="J52" s="23" t="str">
        <f aca="true" t="shared" si="2" ref="J52:J59">IF(G52=0,"    ",ROUND(I52*100/G52,1))</f>
        <v>    </v>
      </c>
    </row>
    <row r="53" spans="1:10" ht="12.75">
      <c r="A53" s="24" t="s">
        <v>26</v>
      </c>
      <c r="B53" s="25" t="s">
        <v>22</v>
      </c>
      <c r="C53" s="23"/>
      <c r="D53" s="23"/>
      <c r="E53" s="23">
        <v>0.111</v>
      </c>
      <c r="F53" s="26" t="str">
        <f t="shared" si="0"/>
        <v>   </v>
      </c>
      <c r="G53" s="23">
        <v>0.101</v>
      </c>
      <c r="H53" s="26">
        <f t="shared" si="1"/>
        <v>91</v>
      </c>
      <c r="I53" s="23">
        <v>0.102</v>
      </c>
      <c r="J53" s="23">
        <f t="shared" si="2"/>
        <v>101</v>
      </c>
    </row>
    <row r="54" spans="1:10" ht="12.75">
      <c r="A54" s="24" t="s">
        <v>27</v>
      </c>
      <c r="B54" s="25" t="s">
        <v>22</v>
      </c>
      <c r="C54" s="23">
        <v>0.006</v>
      </c>
      <c r="D54" s="23"/>
      <c r="E54" s="23">
        <v>0.116</v>
      </c>
      <c r="F54" s="26" t="s">
        <v>136</v>
      </c>
      <c r="G54" s="23">
        <v>0.12</v>
      </c>
      <c r="H54" s="26">
        <f>IF(E54=0,"  ",ROUND(G54*100/E54,1))</f>
        <v>103.4</v>
      </c>
      <c r="I54" s="23">
        <v>0.124</v>
      </c>
      <c r="J54" s="23">
        <f>IF(G54=0,"    ",ROUND(I54*100/G54,1))</f>
        <v>103.3</v>
      </c>
    </row>
    <row r="55" spans="1:10" ht="12.75">
      <c r="A55" s="24" t="s">
        <v>28</v>
      </c>
      <c r="B55" s="25" t="s">
        <v>29</v>
      </c>
      <c r="C55" s="23"/>
      <c r="D55" s="23"/>
      <c r="E55" s="23"/>
      <c r="F55" s="26" t="str">
        <f t="shared" si="0"/>
        <v>   </v>
      </c>
      <c r="G55" s="23"/>
      <c r="H55" s="26" t="str">
        <f t="shared" si="1"/>
        <v>  </v>
      </c>
      <c r="I55" s="23"/>
      <c r="J55" s="23" t="str">
        <f t="shared" si="2"/>
        <v>    </v>
      </c>
    </row>
    <row r="56" spans="1:10" ht="12.75">
      <c r="A56" s="30" t="s">
        <v>126</v>
      </c>
      <c r="B56" s="25" t="s">
        <v>29</v>
      </c>
      <c r="C56" s="23">
        <v>0.041</v>
      </c>
      <c r="D56" s="23"/>
      <c r="E56" s="23">
        <v>0.062</v>
      </c>
      <c r="F56" s="26">
        <f t="shared" si="0"/>
        <v>151.2</v>
      </c>
      <c r="G56" s="23">
        <v>0.055</v>
      </c>
      <c r="H56" s="26">
        <f t="shared" si="1"/>
        <v>88.7</v>
      </c>
      <c r="I56" s="23">
        <v>0.04</v>
      </c>
      <c r="J56" s="23">
        <f t="shared" si="2"/>
        <v>72.7</v>
      </c>
    </row>
    <row r="57" spans="1:10" ht="12.75">
      <c r="A57" s="30" t="s">
        <v>125</v>
      </c>
      <c r="B57" s="25" t="s">
        <v>29</v>
      </c>
      <c r="C57" s="23"/>
      <c r="D57" s="23"/>
      <c r="E57" s="23">
        <v>0.016</v>
      </c>
      <c r="F57" s="26" t="str">
        <f t="shared" si="0"/>
        <v>   </v>
      </c>
      <c r="G57" s="23">
        <v>0.015</v>
      </c>
      <c r="H57" s="26">
        <f t="shared" si="1"/>
        <v>93.8</v>
      </c>
      <c r="I57" s="23">
        <v>0.02</v>
      </c>
      <c r="J57" s="23">
        <f t="shared" si="2"/>
        <v>133.3</v>
      </c>
    </row>
    <row r="58" spans="1:10" ht="12.75">
      <c r="A58" s="30" t="s">
        <v>127</v>
      </c>
      <c r="B58" s="25" t="s">
        <v>29</v>
      </c>
      <c r="C58" s="23">
        <v>0.205</v>
      </c>
      <c r="D58" s="23"/>
      <c r="E58" s="23">
        <v>0.345</v>
      </c>
      <c r="F58" s="26">
        <f t="shared" si="0"/>
        <v>168.3</v>
      </c>
      <c r="G58" s="23">
        <v>0.562</v>
      </c>
      <c r="H58" s="26">
        <f t="shared" si="1"/>
        <v>162.9</v>
      </c>
      <c r="I58" s="23">
        <v>0.874</v>
      </c>
      <c r="J58" s="23">
        <f t="shared" si="2"/>
        <v>155.5</v>
      </c>
    </row>
    <row r="59" spans="1:10" ht="12.75">
      <c r="A59" s="30" t="s">
        <v>128</v>
      </c>
      <c r="B59" s="25" t="s">
        <v>29</v>
      </c>
      <c r="C59" s="23"/>
      <c r="D59" s="23"/>
      <c r="E59" s="23">
        <v>0.255</v>
      </c>
      <c r="F59" s="26" t="str">
        <f t="shared" si="0"/>
        <v>   </v>
      </c>
      <c r="G59" s="23">
        <v>1.729</v>
      </c>
      <c r="H59" s="26" t="s">
        <v>137</v>
      </c>
      <c r="I59" s="23">
        <v>1.509</v>
      </c>
      <c r="J59" s="23">
        <f t="shared" si="2"/>
        <v>87.3</v>
      </c>
    </row>
    <row r="60" spans="1:10" ht="12.75">
      <c r="A60" s="30" t="s">
        <v>129</v>
      </c>
      <c r="B60" s="25" t="s">
        <v>29</v>
      </c>
      <c r="C60" s="23"/>
      <c r="D60" s="23"/>
      <c r="E60" s="26">
        <v>0.21</v>
      </c>
      <c r="F60" s="26" t="str">
        <f t="shared" si="0"/>
        <v>   </v>
      </c>
      <c r="G60" s="23">
        <v>1.4</v>
      </c>
      <c r="H60" s="26" t="s">
        <v>133</v>
      </c>
      <c r="I60" s="23">
        <v>1.81</v>
      </c>
      <c r="J60" s="23">
        <f>IF(G60=0,"    ",ROUND(I60*100/G60,1))</f>
        <v>129.3</v>
      </c>
    </row>
    <row r="61" spans="1:10" ht="12.75">
      <c r="A61" s="46" t="s">
        <v>79</v>
      </c>
      <c r="B61" s="43"/>
      <c r="C61" s="23"/>
      <c r="D61" s="23"/>
      <c r="E61" s="23"/>
      <c r="F61" s="23"/>
      <c r="G61" s="23"/>
      <c r="H61" s="23"/>
      <c r="I61" s="23"/>
      <c r="J61" s="23"/>
    </row>
    <row r="62" spans="1:10" ht="12.75">
      <c r="A62" s="31" t="s">
        <v>69</v>
      </c>
      <c r="B62" s="32" t="s">
        <v>71</v>
      </c>
      <c r="C62" s="23"/>
      <c r="D62" s="23"/>
      <c r="E62" s="23"/>
      <c r="F62" s="23"/>
      <c r="G62" s="23"/>
      <c r="H62" s="23"/>
      <c r="I62" s="23"/>
      <c r="J62" s="23"/>
    </row>
    <row r="63" spans="1:10" ht="12.75">
      <c r="A63" s="31" t="s">
        <v>82</v>
      </c>
      <c r="B63" s="32" t="s">
        <v>71</v>
      </c>
      <c r="C63" s="23"/>
      <c r="D63" s="23"/>
      <c r="E63" s="23"/>
      <c r="F63" s="23"/>
      <c r="G63" s="23"/>
      <c r="H63" s="23"/>
      <c r="I63" s="23"/>
      <c r="J63" s="23"/>
    </row>
    <row r="64" spans="1:10" ht="12.75">
      <c r="A64" s="31" t="s">
        <v>70</v>
      </c>
      <c r="B64" s="32" t="s">
        <v>71</v>
      </c>
      <c r="C64" s="23"/>
      <c r="D64" s="23"/>
      <c r="E64" s="23"/>
      <c r="F64" s="23"/>
      <c r="G64" s="23"/>
      <c r="H64" s="23"/>
      <c r="I64" s="23"/>
      <c r="J64" s="23"/>
    </row>
    <row r="65" spans="1:10" ht="12.75">
      <c r="A65" s="46" t="s">
        <v>78</v>
      </c>
      <c r="B65" s="43"/>
      <c r="C65" s="23"/>
      <c r="D65" s="23"/>
      <c r="E65" s="23"/>
      <c r="F65" s="23"/>
      <c r="G65" s="23"/>
      <c r="H65" s="23"/>
      <c r="I65" s="23"/>
      <c r="J65" s="23"/>
    </row>
    <row r="66" spans="1:10" ht="28.5">
      <c r="A66" s="31" t="s">
        <v>106</v>
      </c>
      <c r="B66" s="32" t="s">
        <v>56</v>
      </c>
      <c r="C66" s="23"/>
      <c r="D66" s="23"/>
      <c r="E66" s="23"/>
      <c r="F66" s="23"/>
      <c r="G66" s="23"/>
      <c r="H66" s="23"/>
      <c r="I66" s="23"/>
      <c r="J66" s="23"/>
    </row>
    <row r="67" spans="1:10" ht="41.25">
      <c r="A67" s="31" t="s">
        <v>107</v>
      </c>
      <c r="B67" s="32" t="s">
        <v>56</v>
      </c>
      <c r="C67" s="23"/>
      <c r="D67" s="23"/>
      <c r="E67" s="23"/>
      <c r="F67" s="23"/>
      <c r="G67" s="23"/>
      <c r="H67" s="23"/>
      <c r="I67" s="23"/>
      <c r="J67" s="23"/>
    </row>
    <row r="68" spans="1:10" ht="28.5">
      <c r="A68" s="31" t="s">
        <v>94</v>
      </c>
      <c r="B68" s="25" t="s">
        <v>56</v>
      </c>
      <c r="C68" s="23"/>
      <c r="D68" s="23"/>
      <c r="E68" s="23"/>
      <c r="F68" s="23"/>
      <c r="G68" s="23"/>
      <c r="H68" s="23"/>
      <c r="I68" s="23"/>
      <c r="J68" s="23"/>
    </row>
    <row r="69" spans="1:10" ht="28.5">
      <c r="A69" s="24" t="s">
        <v>108</v>
      </c>
      <c r="B69" s="25" t="s">
        <v>56</v>
      </c>
      <c r="C69" s="23"/>
      <c r="D69" s="23"/>
      <c r="E69" s="23"/>
      <c r="F69" s="23"/>
      <c r="G69" s="23"/>
      <c r="H69" s="23"/>
      <c r="I69" s="23"/>
      <c r="J69" s="23"/>
    </row>
    <row r="70" spans="1:10" ht="12.75">
      <c r="A70" s="42" t="s">
        <v>30</v>
      </c>
      <c r="B70" s="43"/>
      <c r="C70" s="23"/>
      <c r="D70" s="23"/>
      <c r="E70" s="23"/>
      <c r="F70" s="23"/>
      <c r="G70" s="23"/>
      <c r="H70" s="23"/>
      <c r="I70" s="23"/>
      <c r="J70" s="23"/>
    </row>
    <row r="71" spans="1:10" ht="12.75">
      <c r="A71" s="2" t="s">
        <v>31</v>
      </c>
      <c r="B71" s="3" t="s">
        <v>19</v>
      </c>
      <c r="C71" s="23">
        <v>3977.1</v>
      </c>
      <c r="D71" s="38">
        <v>121.1</v>
      </c>
      <c r="E71" s="23">
        <v>3188.8</v>
      </c>
      <c r="F71" s="21">
        <f>IF(C71=0,"   ",ROUND(E71*100/C71,1))</f>
        <v>80.2</v>
      </c>
      <c r="G71" s="23">
        <v>3668.6</v>
      </c>
      <c r="H71" s="21">
        <f>IF(E71=0,"  ",ROUND(G71*100/E71,1))</f>
        <v>115</v>
      </c>
      <c r="I71" s="23">
        <v>3957</v>
      </c>
      <c r="J71" s="19">
        <f>IF(G71=0,"    ",ROUND(I71*100/G71,1))</f>
        <v>107.9</v>
      </c>
    </row>
    <row r="72" spans="1:10" ht="25.5">
      <c r="A72" s="2" t="s">
        <v>72</v>
      </c>
      <c r="B72" s="3" t="s">
        <v>19</v>
      </c>
      <c r="C72" s="23">
        <v>2034.2</v>
      </c>
      <c r="D72" s="38">
        <v>112.2</v>
      </c>
      <c r="E72" s="23">
        <v>1228.5</v>
      </c>
      <c r="F72" s="21">
        <f>IF(C72=0,"   ",ROUND(E72*100/C72,1))</f>
        <v>60.4</v>
      </c>
      <c r="G72" s="23">
        <v>1381.7</v>
      </c>
      <c r="H72" s="21">
        <f>IF(E72=0,"  ",ROUND(G72*100/E72,1))</f>
        <v>112.5</v>
      </c>
      <c r="I72" s="23">
        <v>1823.1</v>
      </c>
      <c r="J72" s="19">
        <f>IF(G72=0,"    ",ROUND(I72*100/G72,1))</f>
        <v>131.9</v>
      </c>
    </row>
    <row r="73" spans="1:10" ht="12.75">
      <c r="A73" s="2" t="s">
        <v>32</v>
      </c>
      <c r="B73" s="3" t="s">
        <v>19</v>
      </c>
      <c r="C73" s="23">
        <v>4067.7</v>
      </c>
      <c r="D73" s="38">
        <v>112.9</v>
      </c>
      <c r="E73" s="23">
        <v>3301.5</v>
      </c>
      <c r="F73" s="21">
        <f>IF(C73=0,"   ",ROUND(E73*100/C73,1))</f>
        <v>81.2</v>
      </c>
      <c r="G73" s="23">
        <v>3991.3</v>
      </c>
      <c r="H73" s="21">
        <f>IF(E73=0,"  ",ROUND(G73*100/E73,1))</f>
        <v>120.9</v>
      </c>
      <c r="I73" s="23">
        <v>3895.2</v>
      </c>
      <c r="J73" s="19">
        <f>IF(G73=0,"    ",ROUND(I73*100/G73,1))</f>
        <v>97.6</v>
      </c>
    </row>
    <row r="74" spans="1:10" ht="12.75">
      <c r="A74" s="24" t="s">
        <v>119</v>
      </c>
      <c r="B74" s="25" t="s">
        <v>19</v>
      </c>
      <c r="C74" s="23">
        <v>65781.6</v>
      </c>
      <c r="D74" s="23">
        <f>ROUND(C74*100/112223.4,1)</f>
        <v>58.6</v>
      </c>
      <c r="E74" s="23">
        <v>131829.2</v>
      </c>
      <c r="F74" s="26" t="s">
        <v>134</v>
      </c>
      <c r="G74" s="19">
        <v>116034.8</v>
      </c>
      <c r="H74" s="26">
        <f>ROUND(G74*100/E74,1)</f>
        <v>88</v>
      </c>
      <c r="I74" s="23">
        <v>147364.2</v>
      </c>
      <c r="J74" s="26">
        <f>ROUND(I74*100/G74,1)</f>
        <v>127</v>
      </c>
    </row>
    <row r="75" spans="1:10" ht="12.75">
      <c r="A75" s="24" t="s">
        <v>120</v>
      </c>
      <c r="B75" s="25" t="s">
        <v>19</v>
      </c>
      <c r="C75" s="23">
        <v>30741.8</v>
      </c>
      <c r="D75" s="23">
        <f>ROUND(C75*100/53868,1)</f>
        <v>57.1</v>
      </c>
      <c r="E75" s="23">
        <v>44667.7</v>
      </c>
      <c r="F75" s="26">
        <f>ROUND(E75*100/C75,1)</f>
        <v>145.3</v>
      </c>
      <c r="G75" s="19">
        <v>55846.1</v>
      </c>
      <c r="H75" s="26">
        <f>ROUND(G75*100/E75,1)</f>
        <v>125</v>
      </c>
      <c r="I75" s="23"/>
      <c r="J75" s="26">
        <f>ROUND(I75*100/G75,1)</f>
        <v>0</v>
      </c>
    </row>
    <row r="76" spans="1:10" ht="12.75">
      <c r="A76" s="24" t="s">
        <v>121</v>
      </c>
      <c r="B76" s="25" t="s">
        <v>19</v>
      </c>
      <c r="C76" s="26">
        <v>2834</v>
      </c>
      <c r="D76" s="23">
        <f>ROUND(C76*100/3565.6,1)</f>
        <v>79.5</v>
      </c>
      <c r="E76" s="26">
        <v>4559</v>
      </c>
      <c r="F76" s="26">
        <f>ROUND(E76*100/C76,1)</f>
        <v>160.9</v>
      </c>
      <c r="G76" s="19">
        <v>5153.6</v>
      </c>
      <c r="H76" s="26">
        <f>ROUND(G76*100/E76,1)</f>
        <v>113</v>
      </c>
      <c r="I76" s="23"/>
      <c r="J76" s="26">
        <f>ROUND(I76*100/G76,1)</f>
        <v>0</v>
      </c>
    </row>
    <row r="77" spans="1:10" ht="12.75">
      <c r="A77" s="24" t="s">
        <v>122</v>
      </c>
      <c r="B77" s="25" t="s">
        <v>19</v>
      </c>
      <c r="C77" s="23">
        <v>37025.4</v>
      </c>
      <c r="D77" s="23">
        <f>ROUND(C77*100/65642.9,1)</f>
        <v>56.4</v>
      </c>
      <c r="E77" s="23">
        <v>58859.9</v>
      </c>
      <c r="F77" s="26">
        <f>ROUND(E77*100/C77,1)</f>
        <v>159</v>
      </c>
      <c r="G77" s="19">
        <v>88634.7</v>
      </c>
      <c r="H77" s="26">
        <f>ROUND(G77*100/E77,1)</f>
        <v>150.6</v>
      </c>
      <c r="I77" s="23"/>
      <c r="J77" s="26">
        <f>ROUND(I77*100/G77,1)</f>
        <v>0</v>
      </c>
    </row>
    <row r="78" spans="1:10" ht="12.75">
      <c r="A78" s="24" t="s">
        <v>121</v>
      </c>
      <c r="B78" s="25" t="s">
        <v>19</v>
      </c>
      <c r="C78" s="23">
        <v>4472.6</v>
      </c>
      <c r="D78" s="23">
        <f>ROUND(C78*100/5860.4,1)</f>
        <v>76.3</v>
      </c>
      <c r="E78" s="26">
        <v>7128</v>
      </c>
      <c r="F78" s="23">
        <f>ROUND(E78*100/C78,1)</f>
        <v>159.4</v>
      </c>
      <c r="G78" s="19">
        <v>7741.5</v>
      </c>
      <c r="H78" s="23">
        <f>ROUND(G78*100/E78,1)</f>
        <v>108.6</v>
      </c>
      <c r="I78" s="23"/>
      <c r="J78" s="23">
        <f>ROUND(I78*100/G78,1)</f>
        <v>0</v>
      </c>
    </row>
    <row r="79" spans="1:10" ht="12.75">
      <c r="A79" s="42" t="s">
        <v>33</v>
      </c>
      <c r="B79" s="43"/>
      <c r="C79" s="23"/>
      <c r="D79" s="23"/>
      <c r="E79" s="23"/>
      <c r="F79" s="23"/>
      <c r="G79" s="23"/>
      <c r="H79" s="23"/>
      <c r="I79" s="23"/>
      <c r="J79" s="23"/>
    </row>
    <row r="80" spans="1:10" ht="12.75">
      <c r="A80" s="24" t="s">
        <v>55</v>
      </c>
      <c r="B80" s="25" t="s">
        <v>34</v>
      </c>
      <c r="C80" s="23">
        <v>12.3</v>
      </c>
      <c r="D80" s="23">
        <f>ROUND(C80*100/20.6,1)</f>
        <v>59.7</v>
      </c>
      <c r="E80" s="23">
        <v>5.9</v>
      </c>
      <c r="F80" s="26">
        <f>ROUND(E80*100/C80,1)</f>
        <v>48</v>
      </c>
      <c r="G80" s="23">
        <v>3.8</v>
      </c>
      <c r="H80" s="23">
        <f>ROUND(G80*100/E80,1)</f>
        <v>64.4</v>
      </c>
      <c r="I80" s="23">
        <v>12.5</v>
      </c>
      <c r="J80" s="23" t="s">
        <v>124</v>
      </c>
    </row>
    <row r="81" spans="1:10" ht="12.75">
      <c r="A81" s="24" t="s">
        <v>35</v>
      </c>
      <c r="B81" s="25" t="s">
        <v>36</v>
      </c>
      <c r="C81" s="23"/>
      <c r="D81" s="23"/>
      <c r="E81" s="23"/>
      <c r="F81" s="23"/>
      <c r="G81" s="23"/>
      <c r="H81" s="23"/>
      <c r="I81" s="23"/>
      <c r="J81" s="23"/>
    </row>
    <row r="82" spans="1:10" ht="12.75">
      <c r="A82" s="24" t="s">
        <v>37</v>
      </c>
      <c r="B82" s="25" t="s">
        <v>38</v>
      </c>
      <c r="C82" s="23"/>
      <c r="D82" s="23"/>
      <c r="E82" s="23"/>
      <c r="F82" s="23"/>
      <c r="G82" s="23"/>
      <c r="H82" s="23"/>
      <c r="I82" s="23"/>
      <c r="J82" s="23"/>
    </row>
    <row r="83" spans="1:10" ht="12.75">
      <c r="A83" s="24" t="s">
        <v>39</v>
      </c>
      <c r="B83" s="25" t="s">
        <v>40</v>
      </c>
      <c r="C83" s="23"/>
      <c r="D83" s="23"/>
      <c r="E83" s="23"/>
      <c r="F83" s="23"/>
      <c r="G83" s="23"/>
      <c r="H83" s="23"/>
      <c r="I83" s="23"/>
      <c r="J83" s="23"/>
    </row>
    <row r="84" spans="1:10" ht="12.75">
      <c r="A84" s="24" t="s">
        <v>41</v>
      </c>
      <c r="B84" s="25" t="s">
        <v>42</v>
      </c>
      <c r="C84" s="23"/>
      <c r="D84" s="23"/>
      <c r="E84" s="23"/>
      <c r="F84" s="23"/>
      <c r="G84" s="23"/>
      <c r="H84" s="23"/>
      <c r="I84" s="23"/>
      <c r="J84" s="23"/>
    </row>
    <row r="85" spans="1:10" s="37" customFormat="1" ht="12.75">
      <c r="A85" s="42" t="s">
        <v>83</v>
      </c>
      <c r="B85" s="43"/>
      <c r="C85" s="23"/>
      <c r="D85" s="23"/>
      <c r="E85" s="23"/>
      <c r="F85" s="23"/>
      <c r="G85" s="23"/>
      <c r="H85" s="23"/>
      <c r="I85" s="23"/>
      <c r="J85" s="23"/>
    </row>
    <row r="86" spans="1:10" ht="25.5">
      <c r="A86" s="24" t="s">
        <v>114</v>
      </c>
      <c r="B86" s="25" t="s">
        <v>56</v>
      </c>
      <c r="C86" s="23">
        <v>18</v>
      </c>
      <c r="D86" s="26">
        <v>100</v>
      </c>
      <c r="E86" s="23">
        <v>18</v>
      </c>
      <c r="F86" s="26">
        <f>IF(C86=0,"   ",ROUND(E86*100/C86,1))</f>
        <v>100</v>
      </c>
      <c r="G86" s="23">
        <v>18</v>
      </c>
      <c r="H86" s="26">
        <f>IF(E86=0,"  ",ROUND(G86*100/E86,1))</f>
        <v>100</v>
      </c>
      <c r="I86" s="23">
        <v>18</v>
      </c>
      <c r="J86" s="26">
        <f>IF(G86=0,"    ",ROUND(I86*100/G86,1))</f>
        <v>100</v>
      </c>
    </row>
    <row r="87" spans="1:10" ht="12.75">
      <c r="A87" s="33" t="s">
        <v>115</v>
      </c>
      <c r="B87" s="25" t="s">
        <v>56</v>
      </c>
      <c r="C87" s="23">
        <v>13</v>
      </c>
      <c r="D87" s="26">
        <v>100</v>
      </c>
      <c r="E87" s="23">
        <v>13</v>
      </c>
      <c r="F87" s="26">
        <f>IF(C87=0,"   ",ROUND(E87*100/C87,1))</f>
        <v>100</v>
      </c>
      <c r="G87" s="23">
        <v>13</v>
      </c>
      <c r="H87" s="26">
        <f>IF(E87=0,"  ",ROUND(G87*100/E87,1))</f>
        <v>100</v>
      </c>
      <c r="I87" s="23">
        <v>13</v>
      </c>
      <c r="J87" s="26">
        <f>IF(G87=0,"    ",ROUND(I87*100/G87,1))</f>
        <v>100</v>
      </c>
    </row>
    <row r="88" spans="1:10" ht="12.75">
      <c r="A88" s="34" t="s">
        <v>117</v>
      </c>
      <c r="B88" s="25" t="s">
        <v>56</v>
      </c>
      <c r="C88" s="23">
        <v>13</v>
      </c>
      <c r="D88" s="26">
        <v>100</v>
      </c>
      <c r="E88" s="23">
        <v>13</v>
      </c>
      <c r="F88" s="26">
        <f>IF(C88=0,"   ",ROUND(E88*100/C88,1))</f>
        <v>100</v>
      </c>
      <c r="G88" s="23">
        <v>13</v>
      </c>
      <c r="H88" s="26">
        <f>IF(E88=0,"  ",ROUND(G88*100/E88,1))</f>
        <v>100</v>
      </c>
      <c r="I88" s="23">
        <v>13</v>
      </c>
      <c r="J88" s="26">
        <f>IF(G88=0,"    ",ROUND(I88*100/G88,1))</f>
        <v>100</v>
      </c>
    </row>
    <row r="89" spans="1:10" ht="12.75">
      <c r="A89" s="35" t="s">
        <v>116</v>
      </c>
      <c r="B89" s="25" t="s">
        <v>56</v>
      </c>
      <c r="C89" s="23">
        <v>5</v>
      </c>
      <c r="D89" s="26">
        <v>100</v>
      </c>
      <c r="E89" s="23">
        <v>5</v>
      </c>
      <c r="F89" s="26">
        <f>IF(C89=0,"   ",ROUND(E89*100/C89,1))</f>
        <v>100</v>
      </c>
      <c r="G89" s="23">
        <v>5</v>
      </c>
      <c r="H89" s="26">
        <f>IF(E89=0,"  ",ROUND(G89*100/E89,1))</f>
        <v>100</v>
      </c>
      <c r="I89" s="23">
        <v>5</v>
      </c>
      <c r="J89" s="26">
        <f>IF(G89=0,"    ",ROUND(I89*100/G89,1))</f>
        <v>100</v>
      </c>
    </row>
    <row r="90" spans="1:10" ht="12.75">
      <c r="A90" s="34" t="s">
        <v>117</v>
      </c>
      <c r="B90" s="25" t="s">
        <v>56</v>
      </c>
      <c r="C90" s="23">
        <v>1</v>
      </c>
      <c r="D90" s="26"/>
      <c r="E90" s="23">
        <v>3</v>
      </c>
      <c r="F90" s="26" t="s">
        <v>135</v>
      </c>
      <c r="G90" s="23">
        <v>4</v>
      </c>
      <c r="H90" s="26">
        <f>IF(E90=0,"  ",ROUND(G90*100/E90,1))</f>
        <v>133.3</v>
      </c>
      <c r="I90" s="23">
        <v>4</v>
      </c>
      <c r="J90" s="26">
        <f>IF(G90=0,"    ",ROUND(I90*100/G90,1))</f>
        <v>100</v>
      </c>
    </row>
    <row r="91" spans="1:10" ht="12.75">
      <c r="A91" s="24" t="s">
        <v>57</v>
      </c>
      <c r="B91" s="25" t="s">
        <v>7</v>
      </c>
      <c r="C91" s="23">
        <v>100</v>
      </c>
      <c r="D91" s="26"/>
      <c r="E91" s="23">
        <v>100</v>
      </c>
      <c r="F91" s="23"/>
      <c r="G91" s="23">
        <v>100</v>
      </c>
      <c r="H91" s="23"/>
      <c r="I91" s="23">
        <v>100</v>
      </c>
      <c r="J91" s="23"/>
    </row>
    <row r="92" spans="1:10" ht="12.75">
      <c r="A92" s="24" t="s">
        <v>58</v>
      </c>
      <c r="B92" s="25" t="s">
        <v>3</v>
      </c>
      <c r="C92" s="23">
        <v>279.9</v>
      </c>
      <c r="D92" s="23"/>
      <c r="E92" s="23">
        <v>314.4</v>
      </c>
      <c r="F92" s="26">
        <f>IF(C92=0,"   ",ROUND(E92*100/C92,1))</f>
        <v>112.3</v>
      </c>
      <c r="G92" s="23">
        <v>194.08</v>
      </c>
      <c r="H92" s="26">
        <f>IF(E92=0,"  ",ROUND(G92*100/E92,1))</f>
        <v>61.7</v>
      </c>
      <c r="I92" s="23">
        <v>197.9</v>
      </c>
      <c r="J92" s="26">
        <f>IF(G92=0,"    ",ROUND(I92*100/G92,1))</f>
        <v>102</v>
      </c>
    </row>
    <row r="93" spans="1:10" ht="25.5">
      <c r="A93" s="24" t="s">
        <v>59</v>
      </c>
      <c r="B93" s="25" t="s">
        <v>7</v>
      </c>
      <c r="C93" s="23">
        <v>37.1</v>
      </c>
      <c r="D93" s="23"/>
      <c r="E93" s="23">
        <v>35.2</v>
      </c>
      <c r="F93" s="23"/>
      <c r="G93" s="23">
        <v>65.3</v>
      </c>
      <c r="H93" s="23"/>
      <c r="I93" s="23">
        <v>68.8</v>
      </c>
      <c r="J93" s="23"/>
    </row>
    <row r="94" spans="1:10" ht="25.5">
      <c r="A94" s="33" t="s">
        <v>73</v>
      </c>
      <c r="B94" s="25" t="s">
        <v>3</v>
      </c>
      <c r="C94" s="23">
        <v>0</v>
      </c>
      <c r="D94" s="23">
        <v>0</v>
      </c>
      <c r="E94" s="23">
        <v>15</v>
      </c>
      <c r="F94" s="26" t="str">
        <f>IF(C94=0,"   ",ROUND(E94*100/C94,1))</f>
        <v>   </v>
      </c>
      <c r="G94" s="23">
        <v>15.6</v>
      </c>
      <c r="H94" s="26">
        <f>IF(E94=0,"  ",ROUND(G94*100/E94,1))</f>
        <v>104</v>
      </c>
      <c r="I94" s="23">
        <v>19</v>
      </c>
      <c r="J94" s="26">
        <f>IF(G94=0,"    ",ROUND(I94*100/G94,1))</f>
        <v>121.8</v>
      </c>
    </row>
    <row r="95" spans="1:10" ht="25.5">
      <c r="A95" s="36" t="s">
        <v>74</v>
      </c>
      <c r="B95" s="25" t="s">
        <v>7</v>
      </c>
      <c r="C95" s="23">
        <v>100</v>
      </c>
      <c r="D95" s="23"/>
      <c r="E95" s="23">
        <v>100</v>
      </c>
      <c r="F95" s="23"/>
      <c r="G95" s="23">
        <v>100</v>
      </c>
      <c r="H95" s="23"/>
      <c r="I95" s="23">
        <v>100</v>
      </c>
      <c r="J95" s="23"/>
    </row>
    <row r="96" spans="1:10" ht="25.5">
      <c r="A96" s="36" t="s">
        <v>113</v>
      </c>
      <c r="B96" s="25" t="s">
        <v>110</v>
      </c>
      <c r="C96" s="23">
        <v>0</v>
      </c>
      <c r="D96" s="23">
        <v>0</v>
      </c>
      <c r="E96" s="23">
        <v>1544</v>
      </c>
      <c r="F96" s="23">
        <v>0</v>
      </c>
      <c r="G96" s="23">
        <v>1571</v>
      </c>
      <c r="H96" s="26">
        <f>IF(E96=0,"  ",ROUND(G96*100/E96,1))</f>
        <v>101.7</v>
      </c>
      <c r="I96" s="23">
        <v>1755</v>
      </c>
      <c r="J96" s="26">
        <f>IF(G96=0,"    ",ROUND(I96*100/G96,1))</f>
        <v>111.7</v>
      </c>
    </row>
    <row r="97" spans="1:10" ht="12.75">
      <c r="A97" s="24" t="s">
        <v>111</v>
      </c>
      <c r="B97" s="25" t="s">
        <v>7</v>
      </c>
      <c r="C97" s="23">
        <v>100</v>
      </c>
      <c r="D97" s="23"/>
      <c r="E97" s="23">
        <v>100</v>
      </c>
      <c r="F97" s="23"/>
      <c r="G97" s="23">
        <v>100</v>
      </c>
      <c r="H97" s="23"/>
      <c r="I97" s="23">
        <v>100</v>
      </c>
      <c r="J97" s="23"/>
    </row>
    <row r="98" spans="1:10" ht="15.75">
      <c r="A98" s="30" t="s">
        <v>112</v>
      </c>
      <c r="B98" s="25"/>
      <c r="C98" s="23"/>
      <c r="D98" s="23"/>
      <c r="E98" s="23"/>
      <c r="F98" s="23"/>
      <c r="G98" s="23"/>
      <c r="H98" s="23"/>
      <c r="I98" s="23"/>
      <c r="J98" s="23"/>
    </row>
    <row r="99" spans="1:10" ht="28.5">
      <c r="A99" s="30" t="s">
        <v>109</v>
      </c>
      <c r="B99" s="25"/>
      <c r="C99" s="23"/>
      <c r="D99" s="23"/>
      <c r="E99" s="23"/>
      <c r="F99" s="23"/>
      <c r="G99" s="23"/>
      <c r="H99" s="23"/>
      <c r="I99" s="23"/>
      <c r="J99" s="23"/>
    </row>
    <row r="100" spans="1:10" ht="12.75">
      <c r="A100" s="44" t="s">
        <v>43</v>
      </c>
      <c r="B100" s="45"/>
      <c r="C100" s="19"/>
      <c r="D100" s="19"/>
      <c r="E100" s="19"/>
      <c r="F100" s="19"/>
      <c r="G100" s="19"/>
      <c r="H100" s="19"/>
      <c r="I100" s="19"/>
      <c r="J100" s="19"/>
    </row>
    <row r="101" spans="1:10" ht="25.5">
      <c r="A101" s="2" t="s">
        <v>50</v>
      </c>
      <c r="B101" s="3" t="s">
        <v>44</v>
      </c>
      <c r="C101" s="19">
        <v>43152</v>
      </c>
      <c r="D101" s="19">
        <f>ROUND(C101*100/38214,1)</f>
        <v>112.9</v>
      </c>
      <c r="E101" s="19">
        <v>42106</v>
      </c>
      <c r="F101" s="19">
        <f>ROUND(E101*100/C101,1)</f>
        <v>97.6</v>
      </c>
      <c r="G101" s="19">
        <v>46251</v>
      </c>
      <c r="H101" s="19">
        <f>ROUND(G101*100/E101,1)</f>
        <v>109.8</v>
      </c>
      <c r="I101" s="19">
        <v>49489</v>
      </c>
      <c r="J101" s="21">
        <f>ROUND(I101*100/G101,1)</f>
        <v>107</v>
      </c>
    </row>
    <row r="102" spans="1:10" ht="12.75">
      <c r="A102" s="2" t="s">
        <v>45</v>
      </c>
      <c r="B102" s="3" t="s">
        <v>44</v>
      </c>
      <c r="C102" s="19">
        <v>35629</v>
      </c>
      <c r="D102" s="19">
        <f>ROUND(C102*100/27430,1)</f>
        <v>129.9</v>
      </c>
      <c r="E102" s="19">
        <v>34452</v>
      </c>
      <c r="F102" s="19">
        <f>ROUND(E102*100/C102,1)</f>
        <v>96.7</v>
      </c>
      <c r="G102" s="19">
        <v>36898</v>
      </c>
      <c r="H102" s="19">
        <f>ROUND(G102*100/E102,1)</f>
        <v>107.1</v>
      </c>
      <c r="I102" s="19">
        <v>38778</v>
      </c>
      <c r="J102" s="19">
        <f>ROUND(I102*100/G102,1)</f>
        <v>105.1</v>
      </c>
    </row>
    <row r="103" spans="1:10" ht="12.75">
      <c r="A103" s="2" t="s">
        <v>46</v>
      </c>
      <c r="B103" s="3" t="s">
        <v>44</v>
      </c>
      <c r="C103" s="19">
        <v>25099</v>
      </c>
      <c r="D103" s="19">
        <f>ROUND(C103*100/19405.8,1)</f>
        <v>129.3</v>
      </c>
      <c r="E103" s="19">
        <v>21313</v>
      </c>
      <c r="F103" s="19">
        <f>ROUND(E103*100/C103,1)</f>
        <v>84.9</v>
      </c>
      <c r="G103" s="23">
        <f>ROUND((9625.1+1721.3+2555.6)/58.6/12*1000,0)</f>
        <v>19770</v>
      </c>
      <c r="H103" s="19">
        <f>ROUND(G103*100/E103,1)</f>
        <v>92.8</v>
      </c>
      <c r="I103" s="23">
        <f>ROUND((7294.9+1912.9+2675)/58.8/12*1000,0)</f>
        <v>16841</v>
      </c>
      <c r="J103" s="19">
        <f>ROUND(I103*100/G103,1)</f>
        <v>85.2</v>
      </c>
    </row>
    <row r="104" spans="1:10" ht="12.75">
      <c r="A104" s="2" t="s">
        <v>51</v>
      </c>
      <c r="B104" s="3" t="s">
        <v>7</v>
      </c>
      <c r="C104" s="19">
        <v>101</v>
      </c>
      <c r="D104" s="19" t="s">
        <v>118</v>
      </c>
      <c r="E104" s="19">
        <v>87.4</v>
      </c>
      <c r="F104" s="19" t="s">
        <v>118</v>
      </c>
      <c r="G104" s="21">
        <v>99</v>
      </c>
      <c r="H104" s="19" t="s">
        <v>118</v>
      </c>
      <c r="I104" s="21">
        <v>98.4</v>
      </c>
      <c r="J104" s="19" t="s">
        <v>118</v>
      </c>
    </row>
    <row r="105" spans="1:10" ht="25.5">
      <c r="A105" s="2" t="s">
        <v>47</v>
      </c>
      <c r="B105" s="3" t="s">
        <v>44</v>
      </c>
      <c r="C105" s="19">
        <v>7579.3</v>
      </c>
      <c r="D105" s="19">
        <f>ROUND(C105*100/5987,1)</f>
        <v>126.6</v>
      </c>
      <c r="E105" s="19">
        <v>10244.1</v>
      </c>
      <c r="F105" s="19">
        <f>ROUND(E105*100/C105,1)</f>
        <v>135.2</v>
      </c>
      <c r="G105" s="19">
        <v>12173</v>
      </c>
      <c r="H105" s="19">
        <f>ROUND(G105*100/E105,1)</f>
        <v>118.8</v>
      </c>
      <c r="I105" s="19">
        <v>13330.2</v>
      </c>
      <c r="J105" s="19">
        <f>ROUND(I105*100/G105,1)</f>
        <v>109.5</v>
      </c>
    </row>
    <row r="106" spans="1:10" ht="25.5">
      <c r="A106" s="2" t="s">
        <v>48</v>
      </c>
      <c r="B106" s="3" t="s">
        <v>7</v>
      </c>
      <c r="C106" s="19">
        <v>126.2</v>
      </c>
      <c r="D106" s="19" t="s">
        <v>118</v>
      </c>
      <c r="E106" s="19">
        <v>154.5</v>
      </c>
      <c r="F106" s="19" t="s">
        <v>118</v>
      </c>
      <c r="G106" s="19">
        <v>169.6</v>
      </c>
      <c r="H106" s="19" t="s">
        <v>118</v>
      </c>
      <c r="I106" s="19">
        <v>178.9</v>
      </c>
      <c r="J106" s="19" t="s">
        <v>118</v>
      </c>
    </row>
    <row r="107" spans="1:10" ht="12.75">
      <c r="A107" s="2" t="s">
        <v>89</v>
      </c>
      <c r="B107" s="3" t="s">
        <v>49</v>
      </c>
      <c r="C107" s="19">
        <v>224.3</v>
      </c>
      <c r="D107" s="19">
        <v>118</v>
      </c>
      <c r="E107" s="19">
        <v>186.6</v>
      </c>
      <c r="F107" s="19">
        <v>73.9</v>
      </c>
      <c r="G107" s="19">
        <v>165.4</v>
      </c>
      <c r="H107" s="19">
        <v>101.8</v>
      </c>
      <c r="I107" s="19">
        <v>124.1</v>
      </c>
      <c r="J107" s="19">
        <v>93.2</v>
      </c>
    </row>
    <row r="108" spans="1:10" ht="12.75">
      <c r="A108" s="2" t="s">
        <v>90</v>
      </c>
      <c r="B108" s="3" t="s">
        <v>49</v>
      </c>
      <c r="C108" s="19">
        <v>37.5</v>
      </c>
      <c r="D108" s="19">
        <v>105.2</v>
      </c>
      <c r="E108" s="19">
        <v>39.9</v>
      </c>
      <c r="F108" s="19">
        <v>99.8</v>
      </c>
      <c r="G108" s="19">
        <v>43.9</v>
      </c>
      <c r="H108" s="19">
        <v>103.8</v>
      </c>
      <c r="I108" s="19">
        <v>45.5</v>
      </c>
      <c r="J108" s="19">
        <v>99.1</v>
      </c>
    </row>
    <row r="109" spans="1:10" ht="38.25">
      <c r="A109" s="10" t="s">
        <v>91</v>
      </c>
      <c r="B109" s="11" t="s">
        <v>68</v>
      </c>
      <c r="C109" s="19">
        <v>27007</v>
      </c>
      <c r="D109" s="19">
        <f>ROUND(C109*100/26237,1)</f>
        <v>102.9</v>
      </c>
      <c r="E109" s="19">
        <v>26667</v>
      </c>
      <c r="F109" s="19">
        <f>ROUND(E109*100/C109,1)</f>
        <v>98.7</v>
      </c>
      <c r="G109" s="19">
        <v>24498</v>
      </c>
      <c r="H109" s="26">
        <f>IF(E109=0,"  ",ROUND(G109*100/E109,1))</f>
        <v>91.9</v>
      </c>
      <c r="I109" s="19">
        <v>25797</v>
      </c>
      <c r="J109" s="26">
        <f>IF(G109=0,"    ",ROUND(I109*100/G109,1))</f>
        <v>105.3</v>
      </c>
    </row>
    <row r="110" spans="1:10" ht="12.75">
      <c r="A110" s="16"/>
      <c r="B110" s="17"/>
      <c r="C110" s="18"/>
      <c r="D110" s="18"/>
      <c r="E110" s="18"/>
      <c r="F110" s="18"/>
      <c r="G110" s="18"/>
      <c r="H110" s="18"/>
      <c r="I110" s="18"/>
      <c r="J110" s="18"/>
    </row>
    <row r="111" spans="1:10" ht="12.75">
      <c r="A111" s="16"/>
      <c r="B111" s="17"/>
      <c r="C111" s="18"/>
      <c r="D111" s="18"/>
      <c r="E111" s="18"/>
      <c r="F111" s="18"/>
      <c r="G111" s="18"/>
      <c r="H111" s="18"/>
      <c r="I111" s="18"/>
      <c r="J111" s="18"/>
    </row>
    <row r="112" ht="15.75">
      <c r="A112" s="15" t="s">
        <v>101</v>
      </c>
    </row>
    <row r="113" ht="15.75">
      <c r="A113" s="6" t="s">
        <v>102</v>
      </c>
    </row>
    <row r="114" ht="15.75">
      <c r="A114" s="6" t="s">
        <v>103</v>
      </c>
    </row>
    <row r="115" ht="12.75">
      <c r="A115" s="1" t="s">
        <v>123</v>
      </c>
    </row>
    <row r="116" ht="12.75">
      <c r="A116" s="15"/>
    </row>
  </sheetData>
  <sheetProtection/>
  <mergeCells count="17">
    <mergeCell ref="A38:B38"/>
    <mergeCell ref="A79:B79"/>
    <mergeCell ref="A18:B18"/>
    <mergeCell ref="A4:J4"/>
    <mergeCell ref="A5:J5"/>
    <mergeCell ref="A8:B8"/>
    <mergeCell ref="A12:B12"/>
    <mergeCell ref="A35:B35"/>
    <mergeCell ref="A27:B27"/>
    <mergeCell ref="A85:B85"/>
    <mergeCell ref="A100:B100"/>
    <mergeCell ref="A41:B41"/>
    <mergeCell ref="A44:B44"/>
    <mergeCell ref="A61:B61"/>
    <mergeCell ref="A65:B65"/>
    <mergeCell ref="A47:B47"/>
    <mergeCell ref="A70:B70"/>
  </mergeCells>
  <printOptions/>
  <pageMargins left="0.7086614173228347" right="0.35433070866141736" top="0.3937007874015748" bottom="0.3937007874015748" header="0.5118110236220472" footer="0.5118110236220472"/>
  <pageSetup fitToHeight="2" fitToWidth="1" horizontalDpi="600" verticalDpi="600" orientation="portrait" paperSize="9" scale="61" r:id="rId1"/>
  <rowBreaks count="4" manualBreakCount="4">
    <brk id="22" max="9" man="1"/>
    <brk id="43" max="255" man="1"/>
    <brk id="69" max="255" man="1"/>
    <brk id="93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AdmHmao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Kokorina</dc:creator>
  <cp:keywords/>
  <dc:description/>
  <cp:lastModifiedBy>Светлана А. Шкепу</cp:lastModifiedBy>
  <cp:lastPrinted>2012-01-25T03:23:57Z</cp:lastPrinted>
  <dcterms:created xsi:type="dcterms:W3CDTF">2007-04-10T02:31:52Z</dcterms:created>
  <dcterms:modified xsi:type="dcterms:W3CDTF">2012-01-25T10:51:46Z</dcterms:modified>
  <cp:category/>
  <cp:version/>
  <cp:contentType/>
  <cp:contentStatus/>
</cp:coreProperties>
</file>